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N:\PARK\Forpagtning\Udbud- udlejning\Udbud 2026\"/>
    </mc:Choice>
  </mc:AlternateContent>
  <xr:revisionPtr revIDLastSave="0" documentId="13_ncr:1_{B04806AD-37D7-4311-B9AC-0174145D8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E28" i="1"/>
  <c r="F28" i="1" s="1"/>
  <c r="F22" i="1"/>
  <c r="J22" i="1" s="1"/>
  <c r="F23" i="1"/>
  <c r="J23" i="1" s="1"/>
  <c r="F24" i="1"/>
  <c r="J24" i="1" s="1"/>
  <c r="F25" i="1"/>
  <c r="J25" i="1" s="1"/>
  <c r="F26" i="1"/>
  <c r="J26" i="1" s="1"/>
  <c r="F27" i="1"/>
  <c r="J27" i="1" s="1"/>
  <c r="F11" i="1"/>
  <c r="J11" i="1" s="1"/>
  <c r="F12" i="1"/>
  <c r="J12" i="1" s="1"/>
  <c r="F13" i="1"/>
  <c r="J13" i="1" s="1"/>
  <c r="F14" i="1"/>
  <c r="J14" i="1" s="1"/>
  <c r="F15" i="1"/>
  <c r="J15" i="1" s="1"/>
  <c r="F16" i="1"/>
  <c r="J16" i="1" s="1"/>
  <c r="F17" i="1"/>
  <c r="J17" i="1" s="1"/>
  <c r="F18" i="1"/>
  <c r="J18" i="1" s="1"/>
  <c r="F4" i="1"/>
  <c r="J4" i="1" s="1"/>
  <c r="F5" i="1"/>
  <c r="J5" i="1" s="1"/>
  <c r="F6" i="1"/>
  <c r="J6" i="1" s="1"/>
  <c r="F7" i="1"/>
  <c r="J7" i="1" s="1"/>
  <c r="F3" i="1"/>
  <c r="J3" i="1" s="1"/>
  <c r="F33" i="1"/>
  <c r="J33" i="1" s="1"/>
  <c r="F34" i="1"/>
  <c r="J34" i="1" s="1"/>
  <c r="F35" i="1"/>
  <c r="J35" i="1" s="1"/>
  <c r="F36" i="1"/>
  <c r="J36" i="1" s="1"/>
  <c r="E37" i="1"/>
  <c r="F37" i="1" s="1"/>
  <c r="E31" i="1"/>
  <c r="F31" i="1" s="1"/>
  <c r="J30" i="1"/>
  <c r="F21" i="1"/>
  <c r="J21" i="1" s="1"/>
  <c r="E19" i="1"/>
  <c r="F19" i="1" s="1"/>
  <c r="F10" i="1"/>
  <c r="J10" i="1" s="1"/>
  <c r="E8" i="1"/>
  <c r="F8" i="1" s="1"/>
  <c r="F39" i="1" l="1"/>
  <c r="J28" i="1"/>
  <c r="G14" i="1"/>
  <c r="G13" i="1"/>
  <c r="G12" i="1"/>
  <c r="E39" i="1"/>
  <c r="G5" i="1"/>
  <c r="G25" i="1"/>
  <c r="G3" i="1"/>
  <c r="G21" i="1"/>
  <c r="G24" i="1"/>
  <c r="G11" i="1"/>
  <c r="G6" i="1"/>
  <c r="G27" i="1"/>
  <c r="G18" i="1"/>
  <c r="G17" i="1"/>
  <c r="G23" i="1"/>
  <c r="G26" i="1"/>
  <c r="G16" i="1"/>
  <c r="G22" i="1"/>
  <c r="G7" i="1"/>
  <c r="G4" i="1"/>
  <c r="G10" i="1"/>
  <c r="G15" i="1"/>
  <c r="G30" i="1"/>
  <c r="G31" i="1" s="1"/>
  <c r="I28" i="1"/>
  <c r="J31" i="1"/>
  <c r="I31" i="1" s="1"/>
  <c r="J8" i="1"/>
  <c r="I8" i="1" s="1"/>
  <c r="J37" i="1"/>
  <c r="I37" i="1" s="1"/>
  <c r="J19" i="1"/>
  <c r="I19" i="1" l="1"/>
  <c r="J39" i="1"/>
  <c r="G19" i="1"/>
  <c r="G8" i="1"/>
  <c r="G28" i="1"/>
  <c r="G39" i="1" l="1"/>
</calcChain>
</file>

<file path=xl/sharedStrings.xml><?xml version="1.0" encoding="utf-8"?>
<sst xmlns="http://schemas.openxmlformats.org/spreadsheetml/2006/main" count="94" uniqueCount="77">
  <si>
    <t>Areal ID</t>
  </si>
  <si>
    <t>Kategori</t>
  </si>
  <si>
    <t>Betingelser</t>
  </si>
  <si>
    <t>forpagter formål</t>
  </si>
  <si>
    <t>Areal m2</t>
  </si>
  <si>
    <t>Areal ha</t>
  </si>
  <si>
    <t>Støtteberettiget areal ca. ha</t>
  </si>
  <si>
    <t>Markblok</t>
  </si>
  <si>
    <t>Afgræsning</t>
  </si>
  <si>
    <t>Naturpleje</t>
  </si>
  <si>
    <t>Overføres til tilbudsliste</t>
  </si>
  <si>
    <t>461153-00</t>
  </si>
  <si>
    <t>Ager</t>
  </si>
  <si>
    <t>2026-19-0</t>
  </si>
  <si>
    <t>Kan græsses med 2-4 SK i 5-6 mdr. sommergræsning. Ingen vintergræsning og ingen tilskudsfodring</t>
  </si>
  <si>
    <t>464152-22</t>
  </si>
  <si>
    <t>2026-19-1</t>
  </si>
  <si>
    <t>Kan græsses med 6-10 SK i 5-6 mdr. sommergræsning. Ingen vintergræsning og ingen tilskudsfodring</t>
  </si>
  <si>
    <t>464152-52</t>
  </si>
  <si>
    <t>2026-19-2</t>
  </si>
  <si>
    <t>Kan græsses med 5-7 SK i 5-6 mdr. sommergræsning. Ingen vintergræsning og ingen tilskudsfodring</t>
  </si>
  <si>
    <t>464152-35</t>
  </si>
  <si>
    <t>2026-19-3</t>
  </si>
  <si>
    <t>Sum 2026-19</t>
  </si>
  <si>
    <t>I alt overføres til tilbudsliste</t>
  </si>
  <si>
    <t>2026-22-0</t>
  </si>
  <si>
    <t>2026-22-1</t>
  </si>
  <si>
    <t>2026-22-3</t>
  </si>
  <si>
    <t>2026-22-4</t>
  </si>
  <si>
    <t>2026-22-5</t>
  </si>
  <si>
    <t>469152-63</t>
  </si>
  <si>
    <t>469151-39</t>
  </si>
  <si>
    <t>469152-41</t>
  </si>
  <si>
    <t>469152-82</t>
  </si>
  <si>
    <t>469152-21</t>
  </si>
  <si>
    <t>Sum 2026-22</t>
  </si>
  <si>
    <t>2026-23-0</t>
  </si>
  <si>
    <t>2026-23-1</t>
  </si>
  <si>
    <t>2026-23-2</t>
  </si>
  <si>
    <t>2026-23-3</t>
  </si>
  <si>
    <t>2026-23-4</t>
  </si>
  <si>
    <t>2026-23-5</t>
  </si>
  <si>
    <t>2026-23-6</t>
  </si>
  <si>
    <t>2026-23-7</t>
  </si>
  <si>
    <t>2026-23-8</t>
  </si>
  <si>
    <t>469151-88</t>
  </si>
  <si>
    <t>469151-76</t>
  </si>
  <si>
    <t>469152-72</t>
  </si>
  <si>
    <t>469151-99</t>
  </si>
  <si>
    <t>469152-92</t>
  </si>
  <si>
    <t>470152-12</t>
  </si>
  <si>
    <t>470152-03</t>
  </si>
  <si>
    <t>470152-23</t>
  </si>
  <si>
    <t>470152-13</t>
  </si>
  <si>
    <t>Sum 2026-24</t>
  </si>
  <si>
    <t>2026-24-0</t>
  </si>
  <si>
    <t>2026-24-1</t>
  </si>
  <si>
    <t>2026-24-2</t>
  </si>
  <si>
    <t>2026-24-3</t>
  </si>
  <si>
    <t>2026-24-4</t>
  </si>
  <si>
    <t>2026-24-5</t>
  </si>
  <si>
    <t>2026-24-6</t>
  </si>
  <si>
    <t>471152-76</t>
  </si>
  <si>
    <t>472152-19</t>
  </si>
  <si>
    <t>471152-75</t>
  </si>
  <si>
    <t>472152-26</t>
  </si>
  <si>
    <t>472152-46</t>
  </si>
  <si>
    <t>2026-25-0</t>
  </si>
  <si>
    <t>Sum 2026-25</t>
  </si>
  <si>
    <t>Kan græsses med 13-19 SK i 5-6 mdr. sommergræsning. Ingen vintergræsning og ingen tilskudsfodring</t>
  </si>
  <si>
    <t xml:space="preserve">464153-50 464153-83 del af 14a Gjesing By, Bryndum </t>
  </si>
  <si>
    <t>Del af 472152-46</t>
  </si>
  <si>
    <t>Del af 471152-75, 472152-26, 472152-76</t>
  </si>
  <si>
    <t>Tilbudspris kr./ha/år</t>
  </si>
  <si>
    <t>Samlet pris kr./år</t>
  </si>
  <si>
    <t>Pesticidfri drift</t>
  </si>
  <si>
    <t>Pesticidfri drift - OBS tidligere bebygget/beplantet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</si>
</sst>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3" borderId="8" applyNumberFormat="0" applyProtection="0">
      <alignment horizontal="left"/>
    </xf>
    <xf numFmtId="0" fontId="3" fillId="4" borderId="8" applyNumberFormat="0" applyProtection="0">
      <alignment horizontal="left"/>
    </xf>
  </cellStyleXfs>
  <cellXfs count="88">
    <xf numFmtId="0" fontId="0" fillId="0" borderId="0" xfId="0"/>
    <xf numFmtId="1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3" fontId="0" fillId="2" borderId="1" xfId="0" applyNumberFormat="1" applyFill="1" applyBorder="1" applyProtection="1">
      <protection locked="0"/>
    </xf>
    <xf numFmtId="0" fontId="0" fillId="0" borderId="2" xfId="0" applyBorder="1" applyAlignment="1">
      <alignment wrapText="1"/>
    </xf>
    <xf numFmtId="3" fontId="0" fillId="0" borderId="2" xfId="0" applyNumberFormat="1" applyBorder="1"/>
    <xf numFmtId="3" fontId="0" fillId="2" borderId="2" xfId="0" applyNumberFormat="1" applyFill="1" applyBorder="1" applyProtection="1">
      <protection locked="0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3" fontId="2" fillId="0" borderId="3" xfId="0" applyNumberFormat="1" applyFont="1" applyBorder="1"/>
    <xf numFmtId="0" fontId="0" fillId="0" borderId="6" xfId="0" applyBorder="1"/>
    <xf numFmtId="0" fontId="0" fillId="0" borderId="6" xfId="0" applyBorder="1" applyAlignment="1">
      <alignment wrapText="1"/>
    </xf>
    <xf numFmtId="3" fontId="0" fillId="0" borderId="6" xfId="0" applyNumberFormat="1" applyBorder="1"/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2" fontId="0" fillId="0" borderId="1" xfId="0" applyNumberFormat="1" applyBorder="1" applyAlignment="1">
      <alignment wrapText="1"/>
    </xf>
    <xf numFmtId="3" fontId="2" fillId="0" borderId="7" xfId="0" applyNumberFormat="1" applyFont="1" applyBorder="1"/>
    <xf numFmtId="2" fontId="0" fillId="0" borderId="7" xfId="0" applyNumberFormat="1" applyBorder="1" applyAlignment="1">
      <alignment wrapText="1"/>
    </xf>
    <xf numFmtId="0" fontId="2" fillId="0" borderId="5" xfId="0" applyFont="1" applyBorder="1"/>
    <xf numFmtId="0" fontId="2" fillId="0" borderId="0" xfId="0" applyFont="1"/>
    <xf numFmtId="3" fontId="2" fillId="0" borderId="0" xfId="0" applyNumberFormat="1" applyFont="1"/>
    <xf numFmtId="3" fontId="2" fillId="0" borderId="9" xfId="0" applyNumberFormat="1" applyFont="1" applyBorder="1"/>
    <xf numFmtId="3" fontId="2" fillId="0" borderId="10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9" fontId="2" fillId="0" borderId="5" xfId="0" applyNumberFormat="1" applyFont="1" applyBorder="1"/>
    <xf numFmtId="2" fontId="0" fillId="0" borderId="2" xfId="0" applyNumberForma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0" fillId="0" borderId="1" xfId="0" applyNumberFormat="1" applyBorder="1"/>
    <xf numFmtId="4" fontId="2" fillId="0" borderId="3" xfId="0" applyNumberFormat="1" applyFont="1" applyBorder="1"/>
    <xf numFmtId="4" fontId="0" fillId="0" borderId="3" xfId="0" applyNumberFormat="1" applyBorder="1"/>
    <xf numFmtId="4" fontId="0" fillId="0" borderId="0" xfId="0" applyNumberFormat="1"/>
    <xf numFmtId="4" fontId="2" fillId="0" borderId="1" xfId="0" applyNumberFormat="1" applyFont="1" applyBorder="1"/>
    <xf numFmtId="4" fontId="0" fillId="0" borderId="2" xfId="0" applyNumberFormat="1" applyBorder="1"/>
    <xf numFmtId="43" fontId="2" fillId="0" borderId="0" xfId="1" applyFont="1"/>
    <xf numFmtId="49" fontId="0" fillId="0" borderId="15" xfId="0" applyNumberFormat="1" applyBorder="1"/>
    <xf numFmtId="4" fontId="0" fillId="0" borderId="14" xfId="0" applyNumberFormat="1" applyBorder="1"/>
    <xf numFmtId="4" fontId="0" fillId="0" borderId="6" xfId="0" applyNumberFormat="1" applyBorder="1"/>
    <xf numFmtId="2" fontId="0" fillId="0" borderId="6" xfId="0" applyNumberFormat="1" applyBorder="1" applyAlignment="1">
      <alignment wrapText="1"/>
    </xf>
    <xf numFmtId="3" fontId="0" fillId="0" borderId="16" xfId="0" applyNumberFormat="1" applyBorder="1"/>
    <xf numFmtId="49" fontId="0" fillId="0" borderId="17" xfId="0" applyNumberFormat="1" applyBorder="1"/>
    <xf numFmtId="3" fontId="0" fillId="0" borderId="18" xfId="0" applyNumberFormat="1" applyBorder="1"/>
    <xf numFmtId="49" fontId="2" fillId="0" borderId="19" xfId="0" applyNumberFormat="1" applyFont="1" applyBorder="1"/>
    <xf numFmtId="3" fontId="2" fillId="0" borderId="20" xfId="0" applyNumberFormat="1" applyFont="1" applyBorder="1"/>
    <xf numFmtId="0" fontId="0" fillId="0" borderId="15" xfId="0" applyBorder="1"/>
    <xf numFmtId="49" fontId="2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0" fillId="0" borderId="17" xfId="0" applyBorder="1"/>
    <xf numFmtId="0" fontId="0" fillId="0" borderId="21" xfId="0" applyBorder="1"/>
    <xf numFmtId="3" fontId="0" fillId="0" borderId="7" xfId="0" applyNumberFormat="1" applyBorder="1"/>
    <xf numFmtId="3" fontId="0" fillId="2" borderId="7" xfId="0" applyNumberFormat="1" applyFill="1" applyBorder="1" applyProtection="1">
      <protection locked="0"/>
    </xf>
    <xf numFmtId="3" fontId="0" fillId="0" borderId="20" xfId="0" applyNumberFormat="1" applyBorder="1"/>
    <xf numFmtId="2" fontId="0" fillId="0" borderId="0" xfId="0" applyNumberFormat="1" applyAlignment="1">
      <alignment wrapText="1"/>
    </xf>
    <xf numFmtId="0" fontId="0" fillId="0" borderId="7" xfId="0" applyBorder="1" applyAlignment="1">
      <alignment wrapText="1"/>
    </xf>
    <xf numFmtId="2" fontId="2" fillId="0" borderId="7" xfId="0" applyNumberFormat="1" applyFont="1" applyBorder="1" applyAlignment="1">
      <alignment wrapText="1"/>
    </xf>
    <xf numFmtId="3" fontId="0" fillId="0" borderId="23" xfId="0" applyNumberFormat="1" applyBorder="1"/>
    <xf numFmtId="49" fontId="2" fillId="0" borderId="24" xfId="0" applyNumberFormat="1" applyFont="1" applyBorder="1"/>
    <xf numFmtId="0" fontId="2" fillId="0" borderId="25" xfId="0" applyFont="1" applyBorder="1"/>
    <xf numFmtId="0" fontId="2" fillId="0" borderId="25" xfId="0" applyFont="1" applyBorder="1" applyAlignment="1">
      <alignment wrapText="1"/>
    </xf>
    <xf numFmtId="3" fontId="2" fillId="0" borderId="25" xfId="0" applyNumberFormat="1" applyFont="1" applyBorder="1"/>
    <xf numFmtId="4" fontId="2" fillId="0" borderId="25" xfId="0" applyNumberFormat="1" applyFont="1" applyBorder="1"/>
    <xf numFmtId="2" fontId="2" fillId="0" borderId="25" xfId="0" applyNumberFormat="1" applyFont="1" applyBorder="1" applyAlignment="1">
      <alignment wrapText="1"/>
    </xf>
    <xf numFmtId="3" fontId="2" fillId="0" borderId="26" xfId="0" applyNumberFormat="1" applyFont="1" applyBorder="1"/>
    <xf numFmtId="0" fontId="0" fillId="0" borderId="22" xfId="0" applyBorder="1"/>
    <xf numFmtId="4" fontId="2" fillId="0" borderId="7" xfId="0" applyNumberFormat="1" applyFont="1" applyBorder="1"/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28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49" fontId="2" fillId="0" borderId="13" xfId="0" applyNumberFormat="1" applyFon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Komma" xfId="1" builtinId="3"/>
    <cellStyle name="Normal" xfId="0" builtinId="0"/>
    <cellStyle name="xls-style-4" xfId="3" xr:uid="{71F16B35-411A-4F16-91FB-C89A3F667D3F}"/>
    <cellStyle name="xls-style-7" xfId="2" xr:uid="{9135FDEB-9A29-4FFF-861C-23B38B798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N15" sqref="N15"/>
    </sheetView>
  </sheetViews>
  <sheetFormatPr defaultRowHeight="15" x14ac:dyDescent="0.25"/>
  <cols>
    <col min="1" max="1" width="17.42578125" customWidth="1"/>
    <col min="2" max="2" width="11.140625" bestFit="1" customWidth="1"/>
    <col min="3" max="3" width="34.5703125" style="27" customWidth="1"/>
    <col min="4" max="4" width="15.7109375" bestFit="1" customWidth="1"/>
    <col min="5" max="5" width="12.5703125" hidden="1" customWidth="1"/>
    <col min="6" max="6" width="9.140625" style="34"/>
    <col min="7" max="7" width="15.28515625" style="34" customWidth="1"/>
    <col min="8" max="8" width="15.85546875" bestFit="1" customWidth="1"/>
    <col min="9" max="9" width="14.140625" customWidth="1"/>
    <col min="10" max="10" width="13" customWidth="1"/>
  </cols>
  <sheetData>
    <row r="1" spans="1:10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5" t="s">
        <v>5</v>
      </c>
      <c r="G1" s="30" t="s">
        <v>6</v>
      </c>
      <c r="H1" s="2" t="s">
        <v>7</v>
      </c>
      <c r="I1" s="3" t="s">
        <v>73</v>
      </c>
      <c r="J1" s="3" t="s">
        <v>74</v>
      </c>
    </row>
    <row r="2" spans="1:10" ht="15.75" thickBot="1" x14ac:dyDescent="0.3">
      <c r="A2" s="73"/>
      <c r="B2" s="74"/>
      <c r="C2" s="74"/>
      <c r="D2" s="74"/>
      <c r="E2" s="74"/>
      <c r="F2" s="74"/>
      <c r="G2" s="74"/>
      <c r="H2" s="74"/>
      <c r="I2" s="74"/>
      <c r="J2" s="75"/>
    </row>
    <row r="3" spans="1:10" x14ac:dyDescent="0.25">
      <c r="A3" s="47" t="s">
        <v>25</v>
      </c>
      <c r="B3" s="69" t="s">
        <v>12</v>
      </c>
      <c r="C3" s="71" t="s">
        <v>75</v>
      </c>
      <c r="D3" s="71" t="s">
        <v>12</v>
      </c>
      <c r="E3" s="15">
        <v>161816</v>
      </c>
      <c r="F3" s="40">
        <f t="shared" ref="F3:F8" si="0">+E3/10000</f>
        <v>16.1816</v>
      </c>
      <c r="G3" s="40">
        <f>F3</f>
        <v>16.1816</v>
      </c>
      <c r="H3" s="14" t="s">
        <v>30</v>
      </c>
      <c r="I3" s="16"/>
      <c r="J3" s="42">
        <f>+I3*F3</f>
        <v>0</v>
      </c>
    </row>
    <row r="4" spans="1:10" x14ac:dyDescent="0.25">
      <c r="A4" s="51" t="s">
        <v>26</v>
      </c>
      <c r="B4" s="70"/>
      <c r="C4" s="72"/>
      <c r="D4" s="72"/>
      <c r="E4" s="5">
        <v>102085</v>
      </c>
      <c r="F4" s="31">
        <f t="shared" si="0"/>
        <v>10.208500000000001</v>
      </c>
      <c r="G4" s="31">
        <f t="shared" ref="G4:G7" si="1">F4</f>
        <v>10.208500000000001</v>
      </c>
      <c r="H4" s="7" t="s">
        <v>31</v>
      </c>
      <c r="I4" s="6"/>
      <c r="J4" s="44">
        <f>+I4*F4</f>
        <v>0</v>
      </c>
    </row>
    <row r="5" spans="1:10" x14ac:dyDescent="0.25">
      <c r="A5" s="51" t="s">
        <v>27</v>
      </c>
      <c r="B5" s="70"/>
      <c r="C5" s="72"/>
      <c r="D5" s="72"/>
      <c r="E5" s="5">
        <v>33476</v>
      </c>
      <c r="F5" s="31">
        <f t="shared" si="0"/>
        <v>3.3475999999999999</v>
      </c>
      <c r="G5" s="31">
        <f t="shared" si="1"/>
        <v>3.3475999999999999</v>
      </c>
      <c r="H5" s="4" t="s">
        <v>32</v>
      </c>
      <c r="I5" s="6"/>
      <c r="J5" s="44">
        <f>+I5*F5</f>
        <v>0</v>
      </c>
    </row>
    <row r="6" spans="1:10" x14ac:dyDescent="0.25">
      <c r="A6" s="51" t="s">
        <v>28</v>
      </c>
      <c r="B6" s="70"/>
      <c r="C6" s="72"/>
      <c r="D6" s="72"/>
      <c r="E6" s="5">
        <v>110620</v>
      </c>
      <c r="F6" s="31">
        <f t="shared" si="0"/>
        <v>11.061999999999999</v>
      </c>
      <c r="G6" s="31">
        <f t="shared" si="1"/>
        <v>11.061999999999999</v>
      </c>
      <c r="H6" s="4" t="s">
        <v>33</v>
      </c>
      <c r="I6" s="6"/>
      <c r="J6" s="44">
        <f>+I6*F6</f>
        <v>0</v>
      </c>
    </row>
    <row r="7" spans="1:10" ht="15.75" thickBot="1" x14ac:dyDescent="0.3">
      <c r="A7" s="67" t="s">
        <v>29</v>
      </c>
      <c r="B7" s="70"/>
      <c r="C7" s="72"/>
      <c r="D7" s="72"/>
      <c r="E7" s="8">
        <v>21498</v>
      </c>
      <c r="F7" s="36">
        <f t="shared" si="0"/>
        <v>2.1497999999999999</v>
      </c>
      <c r="G7" s="36">
        <f t="shared" si="1"/>
        <v>2.1497999999999999</v>
      </c>
      <c r="H7" s="7" t="s">
        <v>34</v>
      </c>
      <c r="I7" s="9"/>
      <c r="J7" s="59">
        <f>+I7*F7</f>
        <v>0</v>
      </c>
    </row>
    <row r="8" spans="1:10" ht="15.75" thickBot="1" x14ac:dyDescent="0.3">
      <c r="A8" s="60" t="s">
        <v>35</v>
      </c>
      <c r="B8" s="61"/>
      <c r="C8" s="62" t="s">
        <v>10</v>
      </c>
      <c r="D8" s="61"/>
      <c r="E8" s="63">
        <f>SUM(E3:E7)</f>
        <v>429495</v>
      </c>
      <c r="F8" s="64">
        <f t="shared" si="0"/>
        <v>42.9495</v>
      </c>
      <c r="G8" s="64">
        <f>SUM(G3:G7)</f>
        <v>42.9495</v>
      </c>
      <c r="H8" s="61"/>
      <c r="I8" s="63">
        <f>+J8/F8</f>
        <v>0</v>
      </c>
      <c r="J8" s="66">
        <f>SUM(J3:J7)</f>
        <v>0</v>
      </c>
    </row>
    <row r="9" spans="1:10" ht="15.75" thickBot="1" x14ac:dyDescent="0.3">
      <c r="A9" s="76"/>
      <c r="B9" s="77"/>
      <c r="C9" s="77"/>
      <c r="D9" s="77"/>
      <c r="E9" s="77"/>
      <c r="F9" s="77"/>
      <c r="G9" s="77"/>
      <c r="H9" s="77"/>
      <c r="I9" s="77"/>
      <c r="J9" s="78"/>
    </row>
    <row r="10" spans="1:10" x14ac:dyDescent="0.25">
      <c r="A10" s="47" t="s">
        <v>36</v>
      </c>
      <c r="B10" s="69" t="s">
        <v>12</v>
      </c>
      <c r="C10" s="71" t="s">
        <v>75</v>
      </c>
      <c r="D10" s="69" t="s">
        <v>12</v>
      </c>
      <c r="E10" s="15">
        <v>224929</v>
      </c>
      <c r="F10" s="40">
        <f t="shared" ref="F10:F19" si="2">+E10/10000</f>
        <v>22.492899999999999</v>
      </c>
      <c r="G10" s="40">
        <f>F10</f>
        <v>22.492899999999999</v>
      </c>
      <c r="H10" s="41" t="s">
        <v>45</v>
      </c>
      <c r="I10" s="16"/>
      <c r="J10" s="42">
        <f t="shared" ref="J10:J18" si="3">+I10*F10</f>
        <v>0</v>
      </c>
    </row>
    <row r="11" spans="1:10" x14ac:dyDescent="0.25">
      <c r="A11" s="51" t="s">
        <v>37</v>
      </c>
      <c r="B11" s="70"/>
      <c r="C11" s="72"/>
      <c r="D11" s="70"/>
      <c r="E11" s="5">
        <v>34467</v>
      </c>
      <c r="F11" s="31">
        <f t="shared" si="2"/>
        <v>3.4466999999999999</v>
      </c>
      <c r="G11" s="31">
        <f t="shared" ref="G11:G18" si="4">F11</f>
        <v>3.4466999999999999</v>
      </c>
      <c r="H11" s="18" t="s">
        <v>46</v>
      </c>
      <c r="I11" s="6"/>
      <c r="J11" s="44">
        <f t="shared" si="3"/>
        <v>0</v>
      </c>
    </row>
    <row r="12" spans="1:10" x14ac:dyDescent="0.25">
      <c r="A12" s="51" t="s">
        <v>38</v>
      </c>
      <c r="B12" s="70"/>
      <c r="C12" s="72"/>
      <c r="D12" s="70"/>
      <c r="E12" s="5">
        <v>27456.939468</v>
      </c>
      <c r="F12" s="31">
        <f t="shared" si="2"/>
        <v>2.7456939467999999</v>
      </c>
      <c r="G12" s="31">
        <f t="shared" si="4"/>
        <v>2.7456939467999999</v>
      </c>
      <c r="H12" s="18" t="s">
        <v>47</v>
      </c>
      <c r="I12" s="6"/>
      <c r="J12" s="44">
        <f t="shared" si="3"/>
        <v>0</v>
      </c>
    </row>
    <row r="13" spans="1:10" x14ac:dyDescent="0.25">
      <c r="A13" s="51" t="s">
        <v>39</v>
      </c>
      <c r="B13" s="70"/>
      <c r="C13" s="72"/>
      <c r="D13" s="70"/>
      <c r="E13" s="5">
        <v>64191.130830000002</v>
      </c>
      <c r="F13" s="31">
        <f t="shared" si="2"/>
        <v>6.4191130830000001</v>
      </c>
      <c r="G13" s="31">
        <f t="shared" si="4"/>
        <v>6.4191130830000001</v>
      </c>
      <c r="H13" s="18" t="s">
        <v>48</v>
      </c>
      <c r="I13" s="6"/>
      <c r="J13" s="44">
        <f t="shared" si="3"/>
        <v>0</v>
      </c>
    </row>
    <row r="14" spans="1:10" x14ac:dyDescent="0.25">
      <c r="A14" s="51" t="s">
        <v>40</v>
      </c>
      <c r="B14" s="70"/>
      <c r="C14" s="72"/>
      <c r="D14" s="70"/>
      <c r="E14" s="5">
        <v>9173.4180649999998</v>
      </c>
      <c r="F14" s="31">
        <f t="shared" si="2"/>
        <v>0.91734180649999997</v>
      </c>
      <c r="G14" s="31">
        <f t="shared" si="4"/>
        <v>0.91734180649999997</v>
      </c>
      <c r="H14" s="18" t="s">
        <v>49</v>
      </c>
      <c r="I14" s="6"/>
      <c r="J14" s="44">
        <f t="shared" si="3"/>
        <v>0</v>
      </c>
    </row>
    <row r="15" spans="1:10" x14ac:dyDescent="0.25">
      <c r="A15" s="51" t="s">
        <v>41</v>
      </c>
      <c r="B15" s="70"/>
      <c r="C15" s="72"/>
      <c r="D15" s="70"/>
      <c r="E15" s="5">
        <v>26123.777321000001</v>
      </c>
      <c r="F15" s="31">
        <f t="shared" si="2"/>
        <v>2.6123777321000001</v>
      </c>
      <c r="G15" s="31">
        <f t="shared" si="4"/>
        <v>2.6123777321000001</v>
      </c>
      <c r="H15" s="18" t="s">
        <v>50</v>
      </c>
      <c r="I15" s="6"/>
      <c r="J15" s="44">
        <f t="shared" si="3"/>
        <v>0</v>
      </c>
    </row>
    <row r="16" spans="1:10" x14ac:dyDescent="0.25">
      <c r="A16" s="51" t="s">
        <v>42</v>
      </c>
      <c r="B16" s="70"/>
      <c r="C16" s="72"/>
      <c r="D16" s="70"/>
      <c r="E16" s="5">
        <v>18945.592229999998</v>
      </c>
      <c r="F16" s="31">
        <f t="shared" si="2"/>
        <v>1.8945592229999999</v>
      </c>
      <c r="G16" s="31">
        <f t="shared" si="4"/>
        <v>1.8945592229999999</v>
      </c>
      <c r="H16" s="18" t="s">
        <v>51</v>
      </c>
      <c r="I16" s="6"/>
      <c r="J16" s="44">
        <f t="shared" si="3"/>
        <v>0</v>
      </c>
    </row>
    <row r="17" spans="1:10" x14ac:dyDescent="0.25">
      <c r="A17" s="51" t="s">
        <v>43</v>
      </c>
      <c r="B17" s="70"/>
      <c r="C17" s="72"/>
      <c r="D17" s="70"/>
      <c r="E17" s="5">
        <v>38870.750183999997</v>
      </c>
      <c r="F17" s="31">
        <f t="shared" si="2"/>
        <v>3.8870750183999996</v>
      </c>
      <c r="G17" s="31">
        <f t="shared" si="4"/>
        <v>3.8870750183999996</v>
      </c>
      <c r="H17" s="18" t="s">
        <v>52</v>
      </c>
      <c r="I17" s="6"/>
      <c r="J17" s="44">
        <f t="shared" si="3"/>
        <v>0</v>
      </c>
    </row>
    <row r="18" spans="1:10" ht="15.75" thickBot="1" x14ac:dyDescent="0.3">
      <c r="A18" s="67" t="s">
        <v>44</v>
      </c>
      <c r="B18" s="70"/>
      <c r="C18" s="72"/>
      <c r="D18" s="70"/>
      <c r="E18" s="8">
        <v>20202.953901000001</v>
      </c>
      <c r="F18" s="36">
        <f t="shared" si="2"/>
        <v>2.0202953901000003</v>
      </c>
      <c r="G18" s="36">
        <f t="shared" si="4"/>
        <v>2.0202953901000003</v>
      </c>
      <c r="H18" s="29" t="s">
        <v>53</v>
      </c>
      <c r="I18" s="9"/>
      <c r="J18" s="59">
        <f t="shared" si="3"/>
        <v>0</v>
      </c>
    </row>
    <row r="19" spans="1:10" ht="15.75" thickBot="1" x14ac:dyDescent="0.3">
      <c r="A19" s="60" t="s">
        <v>35</v>
      </c>
      <c r="B19" s="61"/>
      <c r="C19" s="62" t="s">
        <v>10</v>
      </c>
      <c r="D19" s="61"/>
      <c r="E19" s="63">
        <f>SUM(E10:E18)</f>
        <v>464360.56199900003</v>
      </c>
      <c r="F19" s="64">
        <f t="shared" si="2"/>
        <v>46.436056199900001</v>
      </c>
      <c r="G19" s="64">
        <f>SUM(G10:G18)</f>
        <v>46.436056199900001</v>
      </c>
      <c r="H19" s="61"/>
      <c r="I19" s="63">
        <f>+J19/F19</f>
        <v>0</v>
      </c>
      <c r="J19" s="66">
        <f>SUM(J10:J18)</f>
        <v>0</v>
      </c>
    </row>
    <row r="20" spans="1:10" ht="15.75" thickBot="1" x14ac:dyDescent="0.3">
      <c r="A20" s="76"/>
      <c r="B20" s="77"/>
      <c r="C20" s="77"/>
      <c r="D20" s="77"/>
      <c r="E20" s="77"/>
      <c r="F20" s="77"/>
      <c r="G20" s="77"/>
      <c r="H20" s="77"/>
      <c r="I20" s="77"/>
      <c r="J20" s="78"/>
    </row>
    <row r="21" spans="1:10" x14ac:dyDescent="0.25">
      <c r="A21" s="38" t="s">
        <v>55</v>
      </c>
      <c r="B21" s="69" t="s">
        <v>12</v>
      </c>
      <c r="C21" s="71" t="s">
        <v>75</v>
      </c>
      <c r="D21" s="69" t="s">
        <v>12</v>
      </c>
      <c r="E21" s="15">
        <v>167352.64426999999</v>
      </c>
      <c r="F21" s="39">
        <f t="shared" ref="F21:F28" si="5">+E21/10000</f>
        <v>16.735264427000001</v>
      </c>
      <c r="G21" s="40">
        <f>F21</f>
        <v>16.735264427000001</v>
      </c>
      <c r="H21" s="41" t="s">
        <v>62</v>
      </c>
      <c r="I21" s="16"/>
      <c r="J21" s="42">
        <f>+I21*F21</f>
        <v>0</v>
      </c>
    </row>
    <row r="22" spans="1:10" x14ac:dyDescent="0.25">
      <c r="A22" s="43" t="s">
        <v>56</v>
      </c>
      <c r="B22" s="70"/>
      <c r="C22" s="72"/>
      <c r="D22" s="70"/>
      <c r="E22" s="5">
        <v>15653.563517000001</v>
      </c>
      <c r="F22" s="36">
        <f t="shared" si="5"/>
        <v>1.5653563517</v>
      </c>
      <c r="G22" s="31">
        <f t="shared" ref="G22:G27" si="6">F22</f>
        <v>1.5653563517</v>
      </c>
      <c r="H22" s="18" t="s">
        <v>63</v>
      </c>
      <c r="I22" s="6"/>
      <c r="J22" s="44">
        <f t="shared" ref="J22:J23" si="7">+I22*F22</f>
        <v>0</v>
      </c>
    </row>
    <row r="23" spans="1:10" x14ac:dyDescent="0.25">
      <c r="A23" s="43" t="s">
        <v>57</v>
      </c>
      <c r="B23" s="70"/>
      <c r="C23" s="72"/>
      <c r="D23" s="70"/>
      <c r="E23" s="5">
        <v>30793.769075</v>
      </c>
      <c r="F23" s="36">
        <f t="shared" si="5"/>
        <v>3.0793769074999999</v>
      </c>
      <c r="G23" s="31">
        <f t="shared" si="6"/>
        <v>3.0793769074999999</v>
      </c>
      <c r="H23" s="18" t="s">
        <v>64</v>
      </c>
      <c r="I23" s="6"/>
      <c r="J23" s="44">
        <f t="shared" si="7"/>
        <v>0</v>
      </c>
    </row>
    <row r="24" spans="1:10" x14ac:dyDescent="0.25">
      <c r="A24" s="43" t="s">
        <v>58</v>
      </c>
      <c r="B24" s="70"/>
      <c r="C24" s="72"/>
      <c r="D24" s="70"/>
      <c r="E24" s="5">
        <v>117584.26989</v>
      </c>
      <c r="F24" s="36">
        <f t="shared" si="5"/>
        <v>11.758426989</v>
      </c>
      <c r="G24" s="31">
        <f t="shared" si="6"/>
        <v>11.758426989</v>
      </c>
      <c r="H24" s="18" t="s">
        <v>65</v>
      </c>
      <c r="I24" s="6"/>
      <c r="J24" s="44">
        <f t="shared" ref="J24:J27" si="8">+I24*F24</f>
        <v>0</v>
      </c>
    </row>
    <row r="25" spans="1:10" x14ac:dyDescent="0.25">
      <c r="A25" s="43" t="s">
        <v>59</v>
      </c>
      <c r="B25" s="70"/>
      <c r="C25" s="72"/>
      <c r="D25" s="70"/>
      <c r="E25" s="5">
        <v>79328.101572</v>
      </c>
      <c r="F25" s="36">
        <f t="shared" si="5"/>
        <v>7.9328101571999996</v>
      </c>
      <c r="G25" s="31">
        <f t="shared" si="6"/>
        <v>7.9328101571999996</v>
      </c>
      <c r="H25" s="18" t="s">
        <v>66</v>
      </c>
      <c r="I25" s="6"/>
      <c r="J25" s="44">
        <f t="shared" si="8"/>
        <v>0</v>
      </c>
    </row>
    <row r="26" spans="1:10" ht="45" x14ac:dyDescent="0.25">
      <c r="A26" s="43" t="s">
        <v>60</v>
      </c>
      <c r="B26" s="83" t="s">
        <v>12</v>
      </c>
      <c r="C26" s="84" t="s">
        <v>76</v>
      </c>
      <c r="D26" s="86" t="s">
        <v>12</v>
      </c>
      <c r="E26" s="5">
        <v>58943.515350000001</v>
      </c>
      <c r="F26" s="36">
        <f t="shared" si="5"/>
        <v>5.8943515350000002</v>
      </c>
      <c r="G26" s="31">
        <f t="shared" si="6"/>
        <v>5.8943515350000002</v>
      </c>
      <c r="H26" s="18" t="s">
        <v>72</v>
      </c>
      <c r="I26" s="6"/>
      <c r="J26" s="44">
        <f t="shared" si="8"/>
        <v>0</v>
      </c>
    </row>
    <row r="27" spans="1:10" ht="15" customHeight="1" x14ac:dyDescent="0.25">
      <c r="A27" s="43" t="s">
        <v>61</v>
      </c>
      <c r="B27" s="83"/>
      <c r="C27" s="85"/>
      <c r="D27" s="87"/>
      <c r="E27" s="5">
        <v>3833.5789669999999</v>
      </c>
      <c r="F27" s="36">
        <f t="shared" si="5"/>
        <v>0.38335789669999998</v>
      </c>
      <c r="G27" s="31">
        <f t="shared" si="6"/>
        <v>0.38335789669999998</v>
      </c>
      <c r="H27" s="18" t="s">
        <v>71</v>
      </c>
      <c r="I27" s="17"/>
      <c r="J27" s="44">
        <f t="shared" si="8"/>
        <v>0</v>
      </c>
    </row>
    <row r="28" spans="1:10" ht="15.75" thickBot="1" x14ac:dyDescent="0.3">
      <c r="A28" s="45" t="s">
        <v>54</v>
      </c>
      <c r="B28" s="10"/>
      <c r="C28" s="11" t="s">
        <v>10</v>
      </c>
      <c r="D28" s="10"/>
      <c r="E28" s="12">
        <f>SUM(E21:E27)</f>
        <v>473489.44264099997</v>
      </c>
      <c r="F28" s="32">
        <f t="shared" si="5"/>
        <v>47.348944264099998</v>
      </c>
      <c r="G28" s="32">
        <f>SUM(G21:G27)</f>
        <v>47.348944264099998</v>
      </c>
      <c r="H28" s="10"/>
      <c r="I28" s="12">
        <f>+J28/F28</f>
        <v>0</v>
      </c>
      <c r="J28" s="46">
        <f>SUM(J21:J27)</f>
        <v>0</v>
      </c>
    </row>
    <row r="29" spans="1:10" ht="15.75" thickBot="1" x14ac:dyDescent="0.3">
      <c r="A29" s="76"/>
      <c r="B29" s="77"/>
      <c r="C29" s="77"/>
      <c r="D29" s="77"/>
      <c r="E29" s="77"/>
      <c r="F29" s="77"/>
      <c r="G29" s="77"/>
      <c r="H29" s="77"/>
      <c r="I29" s="77"/>
      <c r="J29" s="78"/>
    </row>
    <row r="30" spans="1:10" ht="15.75" thickBot="1" x14ac:dyDescent="0.3">
      <c r="A30" s="47" t="s">
        <v>67</v>
      </c>
      <c r="B30" s="13" t="s">
        <v>12</v>
      </c>
      <c r="C30" s="14" t="s">
        <v>75</v>
      </c>
      <c r="D30" s="13" t="s">
        <v>12</v>
      </c>
      <c r="E30" s="15">
        <v>35000</v>
      </c>
      <c r="F30" s="40">
        <v>5.5</v>
      </c>
      <c r="G30" s="40">
        <f>F30</f>
        <v>5.5</v>
      </c>
      <c r="H30" s="41" t="s">
        <v>11</v>
      </c>
      <c r="I30" s="16"/>
      <c r="J30" s="42">
        <f t="shared" ref="J30" si="9">+I30*F30</f>
        <v>0</v>
      </c>
    </row>
    <row r="31" spans="1:10" ht="15.75" thickBot="1" x14ac:dyDescent="0.3">
      <c r="A31" s="60" t="s">
        <v>68</v>
      </c>
      <c r="B31" s="61"/>
      <c r="C31" s="62" t="s">
        <v>10</v>
      </c>
      <c r="D31" s="61"/>
      <c r="E31" s="63">
        <f>SUM(E30:E30)</f>
        <v>35000</v>
      </c>
      <c r="F31" s="64">
        <f t="shared" ref="F31" si="10">+E31/10000</f>
        <v>3.5</v>
      </c>
      <c r="G31" s="64">
        <f>SUM(G30:G30)</f>
        <v>5.5</v>
      </c>
      <c r="H31" s="65"/>
      <c r="I31" s="63">
        <f>+J31/F31</f>
        <v>0</v>
      </c>
      <c r="J31" s="66">
        <f>SUM(J30:J30)</f>
        <v>0</v>
      </c>
    </row>
    <row r="32" spans="1:10" ht="15.75" thickBot="1" x14ac:dyDescent="0.3">
      <c r="A32" s="79"/>
      <c r="B32" s="80"/>
      <c r="C32" s="80"/>
      <c r="D32" s="80"/>
      <c r="E32" s="80"/>
      <c r="F32" s="80"/>
      <c r="G32" s="80"/>
      <c r="H32" s="80"/>
      <c r="I32" s="80"/>
      <c r="J32" s="81"/>
    </row>
    <row r="33" spans="1:10" ht="60" x14ac:dyDescent="0.25">
      <c r="A33" s="47" t="s">
        <v>13</v>
      </c>
      <c r="B33" s="71" t="s">
        <v>8</v>
      </c>
      <c r="C33" s="14" t="s">
        <v>14</v>
      </c>
      <c r="D33" s="71" t="s">
        <v>9</v>
      </c>
      <c r="E33" s="15">
        <v>33625.054443000001</v>
      </c>
      <c r="F33" s="40">
        <f>+E33/10000</f>
        <v>3.3625054443</v>
      </c>
      <c r="G33" s="40">
        <v>3.2</v>
      </c>
      <c r="H33" s="41" t="s">
        <v>15</v>
      </c>
      <c r="I33" s="16"/>
      <c r="J33" s="42">
        <f>+I33*F33</f>
        <v>0</v>
      </c>
    </row>
    <row r="34" spans="1:10" ht="60" x14ac:dyDescent="0.25">
      <c r="A34" s="51" t="s">
        <v>16</v>
      </c>
      <c r="B34" s="72"/>
      <c r="C34" s="4" t="s">
        <v>17</v>
      </c>
      <c r="D34" s="72"/>
      <c r="E34" s="5">
        <v>68926.538818000001</v>
      </c>
      <c r="F34" s="31">
        <f>+E34/10000</f>
        <v>6.8926538818000003</v>
      </c>
      <c r="G34" s="31">
        <v>6.89</v>
      </c>
      <c r="H34" s="18" t="s">
        <v>18</v>
      </c>
      <c r="I34" s="17"/>
      <c r="J34" s="44">
        <f>+I34*F34</f>
        <v>0</v>
      </c>
    </row>
    <row r="35" spans="1:10" ht="60" x14ac:dyDescent="0.25">
      <c r="A35" s="51" t="s">
        <v>19</v>
      </c>
      <c r="B35" s="72"/>
      <c r="C35" s="4" t="s">
        <v>20</v>
      </c>
      <c r="D35" s="72"/>
      <c r="E35" s="5">
        <v>50995.016602000003</v>
      </c>
      <c r="F35" s="31">
        <f>+E35/10000</f>
        <v>5.0995016602000005</v>
      </c>
      <c r="G35" s="31">
        <v>5.09</v>
      </c>
      <c r="H35" s="18" t="s">
        <v>21</v>
      </c>
      <c r="I35" s="17"/>
      <c r="J35" s="44">
        <f>+I35*F35</f>
        <v>0</v>
      </c>
    </row>
    <row r="36" spans="1:10" ht="60.75" thickBot="1" x14ac:dyDescent="0.3">
      <c r="A36" s="52" t="s">
        <v>22</v>
      </c>
      <c r="B36" s="82"/>
      <c r="C36" s="57" t="s">
        <v>69</v>
      </c>
      <c r="D36" s="82"/>
      <c r="E36" s="53">
        <v>173503.572411</v>
      </c>
      <c r="F36" s="33">
        <f>+E36/10000</f>
        <v>17.350357241099999</v>
      </c>
      <c r="G36" s="33">
        <v>11.07</v>
      </c>
      <c r="H36" s="20" t="s">
        <v>70</v>
      </c>
      <c r="I36" s="54"/>
      <c r="J36" s="55">
        <f>+I36*F36</f>
        <v>0</v>
      </c>
    </row>
    <row r="37" spans="1:10" s="22" customFormat="1" ht="15.75" thickBot="1" x14ac:dyDescent="0.3">
      <c r="A37" s="48" t="s">
        <v>23</v>
      </c>
      <c r="B37" s="49"/>
      <c r="C37" s="50" t="s">
        <v>10</v>
      </c>
      <c r="D37" s="49"/>
      <c r="E37" s="19">
        <f>SUM(E33:E36)</f>
        <v>327050.18227400002</v>
      </c>
      <c r="F37" s="68">
        <f>+E37/10000</f>
        <v>32.705018227400004</v>
      </c>
      <c r="G37" s="68">
        <f>SUM(G33:G36)</f>
        <v>26.25</v>
      </c>
      <c r="H37" s="58"/>
      <c r="I37" s="19">
        <f>+J37/F37</f>
        <v>0</v>
      </c>
      <c r="J37" s="19">
        <f>SUM(J33:J36)</f>
        <v>0</v>
      </c>
    </row>
    <row r="38" spans="1:10" ht="15.75" thickBot="1" x14ac:dyDescent="0.3">
      <c r="A38" s="28"/>
      <c r="B38" s="22"/>
      <c r="C38" s="26"/>
      <c r="E38" s="23"/>
      <c r="H38" s="56"/>
      <c r="I38" s="23"/>
      <c r="J38" s="23"/>
    </row>
    <row r="39" spans="1:10" ht="15.75" thickBot="1" x14ac:dyDescent="0.3">
      <c r="A39" s="21" t="s">
        <v>24</v>
      </c>
      <c r="B39" s="22"/>
      <c r="C39" s="26"/>
      <c r="D39" s="22"/>
      <c r="E39" s="23">
        <f>E8+E31+E37+E28+E19</f>
        <v>1729395.1869140002</v>
      </c>
      <c r="F39" s="37">
        <f>F8+F31+F37+F28+F19</f>
        <v>172.9395186914</v>
      </c>
      <c r="G39" s="37">
        <f>G8+G31+G37+G28+G19</f>
        <v>168.48450046400001</v>
      </c>
      <c r="H39" s="22"/>
      <c r="I39" s="24"/>
      <c r="J39" s="25">
        <f>J8+J31+J37+J19+J28</f>
        <v>0</v>
      </c>
    </row>
    <row r="40" spans="1:10" ht="15.75" thickTop="1" x14ac:dyDescent="0.25"/>
  </sheetData>
  <mergeCells count="19">
    <mergeCell ref="A32:J32"/>
    <mergeCell ref="B33:B36"/>
    <mergeCell ref="D33:D36"/>
    <mergeCell ref="B26:B27"/>
    <mergeCell ref="B21:B25"/>
    <mergeCell ref="C21:C25"/>
    <mergeCell ref="D21:D25"/>
    <mergeCell ref="C26:C27"/>
    <mergeCell ref="D26:D27"/>
    <mergeCell ref="B10:B18"/>
    <mergeCell ref="C10:C18"/>
    <mergeCell ref="D10:D18"/>
    <mergeCell ref="A2:J2"/>
    <mergeCell ref="A29:J29"/>
    <mergeCell ref="C3:C7"/>
    <mergeCell ref="B3:B7"/>
    <mergeCell ref="D3:D7"/>
    <mergeCell ref="A20:J20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 Smed Kjær. NISKJ</dc:creator>
  <cp:lastModifiedBy>Nicolai Smed Kjær. NISKJ</cp:lastModifiedBy>
  <dcterms:created xsi:type="dcterms:W3CDTF">2015-06-05T18:19:34Z</dcterms:created>
  <dcterms:modified xsi:type="dcterms:W3CDTF">2026-01-21T07:24:55Z</dcterms:modified>
</cp:coreProperties>
</file>